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9525" tabRatio="361"/>
  </bookViews>
  <sheets>
    <sheet name="INFANZIA PSIC" sheetId="1" r:id="rId1"/>
    <sheet name="PRIMARIA PSIC VISTA" sheetId="5" r:id="rId2"/>
    <sheet name="Foglio2" sheetId="2" r:id="rId3"/>
    <sheet name="Foglio3" sheetId="3" r:id="rId4"/>
  </sheets>
  <calcPr calcId="145621"/>
</workbook>
</file>

<file path=xl/calcChain.xml><?xml version="1.0" encoding="utf-8"?>
<calcChain xmlns="http://schemas.openxmlformats.org/spreadsheetml/2006/main">
  <c r="I41" i="5" l="1"/>
  <c r="K43" i="5"/>
  <c r="C41" i="5"/>
  <c r="J34" i="5"/>
  <c r="J31" i="5"/>
  <c r="J28" i="5"/>
  <c r="F28" i="5"/>
  <c r="J26" i="5"/>
  <c r="F26" i="5"/>
  <c r="J24" i="5"/>
  <c r="F24" i="5"/>
  <c r="F23" i="5"/>
  <c r="J23" i="5"/>
  <c r="F12" i="5"/>
  <c r="J10" i="5"/>
  <c r="J9" i="5"/>
  <c r="F9" i="5"/>
  <c r="E37" i="5"/>
  <c r="C39" i="1" l="1"/>
  <c r="H39" i="1"/>
  <c r="E31" i="1"/>
  <c r="H25" i="1"/>
  <c r="H13" i="1"/>
  <c r="E13" i="1"/>
  <c r="H8" i="1"/>
  <c r="H5" i="1"/>
  <c r="D37" i="1"/>
  <c r="J15" i="5" l="1"/>
  <c r="D15" i="5"/>
  <c r="J11" i="5"/>
  <c r="D11" i="5"/>
  <c r="F34" i="5"/>
  <c r="D34" i="5"/>
  <c r="D32" i="5"/>
  <c r="J30" i="5"/>
  <c r="F30" i="5"/>
  <c r="D30" i="5"/>
  <c r="B38" i="1" l="1"/>
  <c r="K39" i="5" l="1"/>
  <c r="G39" i="5"/>
  <c r="H39" i="5"/>
  <c r="I39" i="5"/>
  <c r="G37" i="5"/>
  <c r="H37" i="5"/>
  <c r="I37" i="5"/>
  <c r="C39" i="5"/>
  <c r="B39" i="5"/>
  <c r="K37" i="5"/>
  <c r="C37" i="5" l="1"/>
  <c r="J37" i="5" l="1"/>
  <c r="F37" i="5"/>
  <c r="F39" i="5" s="1"/>
  <c r="D37" i="5"/>
  <c r="B37" i="5"/>
  <c r="H36" i="5"/>
  <c r="G36" i="5"/>
  <c r="F37" i="1" l="1"/>
  <c r="G37" i="1"/>
  <c r="H37" i="1"/>
  <c r="C37" i="1"/>
  <c r="E37" i="1"/>
  <c r="E38" i="1" s="1"/>
  <c r="B37" i="1"/>
  <c r="G36" i="1" l="1"/>
  <c r="F36" i="1"/>
</calcChain>
</file>

<file path=xl/sharedStrings.xml><?xml version="1.0" encoding="utf-8"?>
<sst xmlns="http://schemas.openxmlformats.org/spreadsheetml/2006/main" count="90" uniqueCount="46">
  <si>
    <t>IC N. 5 FORLI'</t>
  </si>
  <si>
    <t>IC N. 1 FORLI'</t>
  </si>
  <si>
    <t>IC N. 2 FORLI'</t>
  </si>
  <si>
    <t>IC N. 4 FORLI'</t>
  </si>
  <si>
    <t>IC N. 6 FORLI'</t>
  </si>
  <si>
    <t>IC MODIGLIANA</t>
  </si>
  <si>
    <t>IC PREDAPPIO</t>
  </si>
  <si>
    <t>IC VALLE DEL MONTONE</t>
  </si>
  <si>
    <t>IC BERTINORO</t>
  </si>
  <si>
    <t xml:space="preserve">INFANZIA </t>
  </si>
  <si>
    <t>IC FORLIMPOPOLI</t>
  </si>
  <si>
    <t>IC MELDOLA</t>
  </si>
  <si>
    <t>IC VALLE SAVIO</t>
  </si>
  <si>
    <t>IC LONGIANO</t>
  </si>
  <si>
    <t>IC GAMBETTOLA</t>
  </si>
  <si>
    <t>IC SAN MAURO PASCOLI</t>
  </si>
  <si>
    <t>IC GATTEO</t>
  </si>
  <si>
    <t>IC SAVIGNANO</t>
  </si>
  <si>
    <t>IC N. 3 FORLI'</t>
  </si>
  <si>
    <t>IC N. 7 FORLI'</t>
  </si>
  <si>
    <t>IC N. 8 FORLI'</t>
  </si>
  <si>
    <t>IC N. 9 FORLI'</t>
  </si>
  <si>
    <t>IC CIVITELLA</t>
  </si>
  <si>
    <t>IC BAGNO DI ROMAGNA</t>
  </si>
  <si>
    <t>SIDI</t>
  </si>
  <si>
    <t>ORE IN DEROGA
SENT. 80/2010</t>
  </si>
  <si>
    <t>POSTI 
ORGANICO
AUTONOMIA</t>
  </si>
  <si>
    <t>TOTALE
ASSEGNAZIONE
A.S. 2017/18</t>
  </si>
  <si>
    <t>IC SANTA SOFIA</t>
  </si>
  <si>
    <t>DD CESENA 2</t>
  </si>
  <si>
    <t>DD CESENA 3</t>
  </si>
  <si>
    <t>DD CESENA 4</t>
  </si>
  <si>
    <t>DD CESENA 5</t>
  </si>
  <si>
    <t>DD CESENA 7</t>
  </si>
  <si>
    <t>DD CESENATICO 1</t>
  </si>
  <si>
    <t>DD CESENATICO 2</t>
  </si>
  <si>
    <t>IC SOGLIANO DI ROMAGNA</t>
  </si>
  <si>
    <t xml:space="preserve">PRIMARIA </t>
  </si>
  <si>
    <t>PSIC</t>
  </si>
  <si>
    <t>VISTA</t>
  </si>
  <si>
    <t>POSTI
VISTA</t>
  </si>
  <si>
    <t xml:space="preserve">POSTI
PSIC </t>
  </si>
  <si>
    <t>ORE
PSIC</t>
  </si>
  <si>
    <t>POSTI
PSIC</t>
  </si>
  <si>
    <t>POSTI
ORGANICO
POTENZIATO</t>
  </si>
  <si>
    <t>ULTERIORI ORE IN DEROGA
Decreto 607 del 26.10.17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</si>
</sst>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1" fillId="0" borderId="1" xfId="0" applyFont="1" applyBorder="1"/>
    <xf numFmtId="164" fontId="0" fillId="2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0" fillId="2" borderId="3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>
      <pane ySplit="3" topLeftCell="A4" activePane="bottomLeft" state="frozen"/>
      <selection pane="bottomLeft" activeCell="D2" sqref="D2"/>
    </sheetView>
  </sheetViews>
  <sheetFormatPr defaultRowHeight="15" x14ac:dyDescent="0.25"/>
  <cols>
    <col min="1" max="1" width="24.85546875" customWidth="1"/>
    <col min="2" max="2" width="15.85546875" customWidth="1"/>
    <col min="3" max="3" width="14.42578125" customWidth="1"/>
    <col min="4" max="4" width="12.85546875" customWidth="1"/>
    <col min="5" max="5" width="10" customWidth="1"/>
    <col min="6" max="7" width="9.140625" hidden="1" customWidth="1"/>
    <col min="8" max="8" width="8.28515625" customWidth="1"/>
  </cols>
  <sheetData>
    <row r="1" spans="1:8" ht="23.25" x14ac:dyDescent="0.35">
      <c r="B1" s="29" t="s">
        <v>9</v>
      </c>
      <c r="C1" s="29"/>
      <c r="D1" s="30"/>
      <c r="E1" s="30"/>
      <c r="F1" s="31" t="s">
        <v>24</v>
      </c>
      <c r="G1" s="31"/>
    </row>
    <row r="2" spans="1:8" s="18" customFormat="1" ht="57.75" customHeight="1" x14ac:dyDescent="0.2">
      <c r="B2" s="19" t="s">
        <v>26</v>
      </c>
      <c r="C2" s="19" t="s">
        <v>25</v>
      </c>
      <c r="D2" s="19" t="s">
        <v>45</v>
      </c>
      <c r="E2" s="32" t="s">
        <v>27</v>
      </c>
      <c r="F2" s="32"/>
      <c r="G2" s="32"/>
      <c r="H2" s="32"/>
    </row>
    <row r="3" spans="1:8" s="18" customFormat="1" ht="25.5" x14ac:dyDescent="0.2">
      <c r="B3" s="20" t="s">
        <v>38</v>
      </c>
      <c r="C3" s="20" t="s">
        <v>38</v>
      </c>
      <c r="D3" s="20" t="s">
        <v>38</v>
      </c>
      <c r="E3" s="21" t="s">
        <v>43</v>
      </c>
      <c r="F3" s="20"/>
      <c r="G3" s="20"/>
      <c r="H3" s="21" t="s">
        <v>42</v>
      </c>
    </row>
    <row r="4" spans="1:8" x14ac:dyDescent="0.25">
      <c r="A4" s="1" t="s">
        <v>5</v>
      </c>
      <c r="B4" s="5"/>
      <c r="C4" s="7">
        <v>25</v>
      </c>
      <c r="D4" s="22">
        <v>6</v>
      </c>
      <c r="E4" s="6">
        <v>1</v>
      </c>
      <c r="F4" s="4"/>
      <c r="G4" s="9">
        <v>12.5</v>
      </c>
      <c r="H4" s="15">
        <v>6</v>
      </c>
    </row>
    <row r="5" spans="1:8" x14ac:dyDescent="0.25">
      <c r="A5" s="1" t="s">
        <v>7</v>
      </c>
      <c r="B5" s="11">
        <v>1</v>
      </c>
      <c r="C5" s="7">
        <v>28</v>
      </c>
      <c r="D5" s="15">
        <v>12.5</v>
      </c>
      <c r="E5" s="11">
        <v>2</v>
      </c>
      <c r="F5" s="3"/>
      <c r="G5" s="10">
        <v>15</v>
      </c>
      <c r="H5" s="15">
        <f>3+D5</f>
        <v>15.5</v>
      </c>
    </row>
    <row r="6" spans="1:8" x14ac:dyDescent="0.25">
      <c r="A6" s="1" t="s">
        <v>6</v>
      </c>
      <c r="B6" s="11">
        <v>1</v>
      </c>
      <c r="C6" s="7">
        <v>19</v>
      </c>
      <c r="D6" s="7"/>
      <c r="E6" s="11">
        <v>1</v>
      </c>
      <c r="F6" s="3"/>
      <c r="G6" s="10">
        <v>10</v>
      </c>
      <c r="H6" s="7">
        <v>19</v>
      </c>
    </row>
    <row r="7" spans="1:8" x14ac:dyDescent="0.25">
      <c r="A7" s="1" t="s">
        <v>1</v>
      </c>
      <c r="B7" s="11">
        <v>1</v>
      </c>
      <c r="C7" s="7">
        <v>20</v>
      </c>
      <c r="D7" s="7"/>
      <c r="E7" s="11">
        <v>1</v>
      </c>
      <c r="F7" s="3"/>
      <c r="G7" s="10"/>
      <c r="H7" s="7">
        <v>20</v>
      </c>
    </row>
    <row r="8" spans="1:8" x14ac:dyDescent="0.25">
      <c r="A8" s="1" t="s">
        <v>2</v>
      </c>
      <c r="B8" s="11">
        <v>2</v>
      </c>
      <c r="C8" s="7">
        <v>16.5</v>
      </c>
      <c r="D8" s="15">
        <v>6.5</v>
      </c>
      <c r="E8" s="11">
        <v>2</v>
      </c>
      <c r="F8" s="3"/>
      <c r="G8" s="10">
        <v>12.5</v>
      </c>
      <c r="H8" s="15">
        <f>16.5+D8</f>
        <v>23</v>
      </c>
    </row>
    <row r="9" spans="1:8" x14ac:dyDescent="0.25">
      <c r="A9" s="1" t="s">
        <v>18</v>
      </c>
      <c r="B9" s="11"/>
      <c r="C9" s="7"/>
      <c r="D9" s="7"/>
      <c r="E9" s="11"/>
      <c r="F9" s="3"/>
      <c r="G9" s="10">
        <v>20.5</v>
      </c>
      <c r="H9" s="7"/>
    </row>
    <row r="10" spans="1:8" x14ac:dyDescent="0.25">
      <c r="A10" s="1" t="s">
        <v>3</v>
      </c>
      <c r="B10" s="11"/>
      <c r="C10" s="7"/>
      <c r="D10" s="7"/>
      <c r="E10" s="11"/>
      <c r="F10" s="3"/>
      <c r="G10" s="10">
        <v>4</v>
      </c>
      <c r="H10" s="7"/>
    </row>
    <row r="11" spans="1:8" x14ac:dyDescent="0.25">
      <c r="A11" s="1" t="s">
        <v>0</v>
      </c>
      <c r="B11" s="11">
        <v>1</v>
      </c>
      <c r="C11" s="7">
        <v>12.5</v>
      </c>
      <c r="D11" s="7"/>
      <c r="E11" s="11">
        <v>1</v>
      </c>
      <c r="F11" s="3">
        <v>2</v>
      </c>
      <c r="G11" s="10"/>
      <c r="H11" s="7">
        <v>12.5</v>
      </c>
    </row>
    <row r="12" spans="1:8" x14ac:dyDescent="0.25">
      <c r="A12" s="1" t="s">
        <v>4</v>
      </c>
      <c r="B12" s="11"/>
      <c r="C12" s="7"/>
      <c r="D12" s="7"/>
      <c r="E12" s="11"/>
      <c r="F12" s="3"/>
      <c r="G12" s="10">
        <v>12.5</v>
      </c>
      <c r="H12" s="7"/>
    </row>
    <row r="13" spans="1:8" x14ac:dyDescent="0.25">
      <c r="A13" s="1" t="s">
        <v>19</v>
      </c>
      <c r="B13" s="11">
        <v>1</v>
      </c>
      <c r="C13" s="7">
        <v>42.5</v>
      </c>
      <c r="D13" s="15">
        <v>7.5</v>
      </c>
      <c r="E13" s="16">
        <f>2+1</f>
        <v>3</v>
      </c>
      <c r="F13" s="3"/>
      <c r="G13" s="10">
        <v>12.5</v>
      </c>
      <c r="H13" s="15">
        <f>(17.5+D13)-25</f>
        <v>0</v>
      </c>
    </row>
    <row r="14" spans="1:8" x14ac:dyDescent="0.25">
      <c r="A14" s="1" t="s">
        <v>20</v>
      </c>
      <c r="B14" s="11"/>
      <c r="C14" s="7"/>
      <c r="D14" s="7"/>
      <c r="E14" s="11"/>
      <c r="F14" s="3"/>
      <c r="G14" s="10">
        <v>6</v>
      </c>
      <c r="H14" s="7"/>
    </row>
    <row r="15" spans="1:8" x14ac:dyDescent="0.25">
      <c r="A15" s="1" t="s">
        <v>21</v>
      </c>
      <c r="B15" s="11"/>
      <c r="C15" s="7">
        <v>25</v>
      </c>
      <c r="D15" s="7"/>
      <c r="E15" s="11">
        <v>1</v>
      </c>
      <c r="F15" s="3"/>
      <c r="G15" s="10">
        <v>12.5</v>
      </c>
      <c r="H15" s="7"/>
    </row>
    <row r="16" spans="1:8" x14ac:dyDescent="0.25">
      <c r="A16" s="1" t="s">
        <v>8</v>
      </c>
      <c r="B16" s="11">
        <v>1</v>
      </c>
      <c r="C16" s="7">
        <v>23.5</v>
      </c>
      <c r="D16" s="7"/>
      <c r="E16" s="11">
        <v>1</v>
      </c>
      <c r="F16" s="3"/>
      <c r="G16" s="10">
        <v>18</v>
      </c>
      <c r="H16" s="7">
        <v>23.5</v>
      </c>
    </row>
    <row r="17" spans="1:8" x14ac:dyDescent="0.25">
      <c r="A17" s="1" t="s">
        <v>10</v>
      </c>
      <c r="B17" s="11">
        <v>2</v>
      </c>
      <c r="C17" s="7">
        <v>45.5</v>
      </c>
      <c r="D17" s="7"/>
      <c r="E17" s="11">
        <v>3</v>
      </c>
      <c r="F17" s="3"/>
      <c r="G17" s="10">
        <v>18.5</v>
      </c>
      <c r="H17" s="7">
        <v>20.5</v>
      </c>
    </row>
    <row r="18" spans="1:8" x14ac:dyDescent="0.25">
      <c r="A18" s="1" t="s">
        <v>22</v>
      </c>
      <c r="B18" s="11"/>
      <c r="C18" s="7"/>
      <c r="D18" s="7"/>
      <c r="E18" s="11"/>
      <c r="F18" s="3"/>
      <c r="G18" s="10"/>
      <c r="H18" s="7"/>
    </row>
    <row r="19" spans="1:8" x14ac:dyDescent="0.25">
      <c r="A19" s="1" t="s">
        <v>11</v>
      </c>
      <c r="B19" s="11"/>
      <c r="C19" s="7">
        <v>12.5</v>
      </c>
      <c r="D19" s="7"/>
      <c r="E19" s="11"/>
      <c r="F19" s="3">
        <v>1</v>
      </c>
      <c r="G19" s="10">
        <v>9</v>
      </c>
      <c r="H19" s="7">
        <v>12.5</v>
      </c>
    </row>
    <row r="20" spans="1:8" x14ac:dyDescent="0.25">
      <c r="A20" s="1" t="s">
        <v>28</v>
      </c>
      <c r="B20" s="11"/>
      <c r="C20" s="7"/>
      <c r="D20" s="7"/>
      <c r="E20" s="11"/>
      <c r="F20" s="3">
        <v>3</v>
      </c>
      <c r="G20" s="10">
        <v>2.5</v>
      </c>
      <c r="H20" s="7"/>
    </row>
    <row r="21" spans="1:8" x14ac:dyDescent="0.25">
      <c r="A21" s="1" t="s">
        <v>29</v>
      </c>
      <c r="B21" s="11">
        <v>2</v>
      </c>
      <c r="C21" s="7">
        <v>61</v>
      </c>
      <c r="D21" s="7"/>
      <c r="E21" s="11">
        <v>4</v>
      </c>
      <c r="F21" s="3"/>
      <c r="G21" s="10">
        <v>21.5</v>
      </c>
      <c r="H21" s="7">
        <v>11</v>
      </c>
    </row>
    <row r="22" spans="1:8" x14ac:dyDescent="0.25">
      <c r="A22" s="1" t="s">
        <v>30</v>
      </c>
      <c r="B22" s="11">
        <v>1</v>
      </c>
      <c r="C22" s="7">
        <v>22</v>
      </c>
      <c r="D22" s="7"/>
      <c r="E22" s="11">
        <v>1</v>
      </c>
      <c r="F22" s="3"/>
      <c r="G22" s="10">
        <v>12.5</v>
      </c>
      <c r="H22" s="7">
        <v>22</v>
      </c>
    </row>
    <row r="23" spans="1:8" x14ac:dyDescent="0.25">
      <c r="A23" s="1" t="s">
        <v>31</v>
      </c>
      <c r="B23" s="11"/>
      <c r="C23" s="7">
        <v>25</v>
      </c>
      <c r="D23" s="15">
        <v>12.5</v>
      </c>
      <c r="E23" s="11">
        <v>1</v>
      </c>
      <c r="F23" s="3"/>
      <c r="G23" s="10">
        <v>18</v>
      </c>
      <c r="H23" s="15">
        <v>12.5</v>
      </c>
    </row>
    <row r="24" spans="1:8" x14ac:dyDescent="0.25">
      <c r="A24" s="1" t="s">
        <v>32</v>
      </c>
      <c r="B24" s="11">
        <v>1</v>
      </c>
      <c r="C24" s="7">
        <v>22.5</v>
      </c>
      <c r="D24" s="7"/>
      <c r="E24" s="11">
        <v>1</v>
      </c>
      <c r="F24" s="3"/>
      <c r="G24" s="10">
        <v>18.5</v>
      </c>
      <c r="H24" s="7">
        <v>22.5</v>
      </c>
    </row>
    <row r="25" spans="1:8" x14ac:dyDescent="0.25">
      <c r="A25" s="1" t="s">
        <v>33</v>
      </c>
      <c r="B25" s="11">
        <v>2</v>
      </c>
      <c r="C25" s="7">
        <v>41.5</v>
      </c>
      <c r="D25" s="15">
        <v>5</v>
      </c>
      <c r="E25" s="11">
        <v>3</v>
      </c>
      <c r="F25" s="3">
        <v>1</v>
      </c>
      <c r="G25" s="10">
        <v>9</v>
      </c>
      <c r="H25" s="15">
        <f>16.5+D25</f>
        <v>21.5</v>
      </c>
    </row>
    <row r="26" spans="1:8" x14ac:dyDescent="0.25">
      <c r="A26" s="1" t="s">
        <v>34</v>
      </c>
      <c r="B26" s="11">
        <v>2</v>
      </c>
      <c r="C26" s="7">
        <v>92.5</v>
      </c>
      <c r="D26" s="7"/>
      <c r="E26" s="11">
        <v>5</v>
      </c>
      <c r="F26" s="3">
        <v>3</v>
      </c>
      <c r="G26" s="10">
        <v>2.5</v>
      </c>
      <c r="H26" s="7">
        <v>17.5</v>
      </c>
    </row>
    <row r="27" spans="1:8" x14ac:dyDescent="0.25">
      <c r="A27" s="1" t="s">
        <v>35</v>
      </c>
      <c r="B27" s="11">
        <v>1</v>
      </c>
      <c r="C27" s="7">
        <v>68.5</v>
      </c>
      <c r="D27" s="7"/>
      <c r="E27" s="11">
        <v>3</v>
      </c>
      <c r="F27" s="3"/>
      <c r="G27" s="10">
        <v>12.5</v>
      </c>
      <c r="H27" s="7">
        <v>18.5</v>
      </c>
    </row>
    <row r="28" spans="1:8" x14ac:dyDescent="0.25">
      <c r="A28" s="1" t="s">
        <v>12</v>
      </c>
      <c r="B28" s="11">
        <v>2</v>
      </c>
      <c r="C28" s="7">
        <v>25</v>
      </c>
      <c r="D28" s="15">
        <v>12.5</v>
      </c>
      <c r="E28" s="11">
        <v>3</v>
      </c>
      <c r="F28" s="3"/>
      <c r="G28" s="10">
        <v>18</v>
      </c>
      <c r="H28" s="15">
        <v>12.5</v>
      </c>
    </row>
    <row r="29" spans="1:8" x14ac:dyDescent="0.25">
      <c r="A29" s="1" t="s">
        <v>23</v>
      </c>
      <c r="B29" s="11"/>
      <c r="C29" s="7"/>
      <c r="D29" s="7"/>
      <c r="E29" s="11"/>
      <c r="F29" s="3"/>
      <c r="G29" s="10">
        <v>18.5</v>
      </c>
      <c r="H29" s="7"/>
    </row>
    <row r="30" spans="1:8" x14ac:dyDescent="0.25">
      <c r="A30" s="1" t="s">
        <v>36</v>
      </c>
      <c r="B30" s="11"/>
      <c r="C30" s="7"/>
      <c r="D30" s="15">
        <v>12.5</v>
      </c>
      <c r="E30" s="11"/>
      <c r="F30" s="3"/>
      <c r="G30" s="10"/>
      <c r="H30" s="15">
        <v>12.5</v>
      </c>
    </row>
    <row r="31" spans="1:8" x14ac:dyDescent="0.25">
      <c r="A31" s="1" t="s">
        <v>13</v>
      </c>
      <c r="B31" s="11">
        <v>1</v>
      </c>
      <c r="C31" s="7">
        <v>25</v>
      </c>
      <c r="D31" s="15">
        <v>25</v>
      </c>
      <c r="E31" s="16">
        <f>2+1</f>
        <v>3</v>
      </c>
      <c r="F31" s="3">
        <v>1</v>
      </c>
      <c r="G31" s="10">
        <v>9</v>
      </c>
      <c r="H31" s="7"/>
    </row>
    <row r="32" spans="1:8" x14ac:dyDescent="0.25">
      <c r="A32" s="1" t="s">
        <v>14</v>
      </c>
      <c r="B32" s="11">
        <v>4</v>
      </c>
      <c r="C32" s="7">
        <v>54</v>
      </c>
      <c r="D32" s="7"/>
      <c r="E32" s="11">
        <v>6</v>
      </c>
      <c r="F32" s="3">
        <v>3</v>
      </c>
      <c r="G32" s="10">
        <v>2.5</v>
      </c>
      <c r="H32" s="7">
        <v>4</v>
      </c>
    </row>
    <row r="33" spans="1:8" x14ac:dyDescent="0.25">
      <c r="A33" s="1" t="s">
        <v>17</v>
      </c>
      <c r="B33" s="11">
        <v>4</v>
      </c>
      <c r="C33" s="7">
        <v>110.5</v>
      </c>
      <c r="D33" s="7"/>
      <c r="E33" s="11">
        <v>8</v>
      </c>
      <c r="F33" s="3"/>
      <c r="G33" s="10">
        <v>21.5</v>
      </c>
      <c r="H33" s="7">
        <v>10.5</v>
      </c>
    </row>
    <row r="34" spans="1:8" x14ac:dyDescent="0.25">
      <c r="A34" s="1" t="s">
        <v>15</v>
      </c>
      <c r="B34" s="11">
        <v>2</v>
      </c>
      <c r="C34" s="7">
        <v>67.5</v>
      </c>
      <c r="D34" s="7"/>
      <c r="E34" s="11">
        <v>4</v>
      </c>
      <c r="F34" s="3"/>
      <c r="G34" s="10">
        <v>12.5</v>
      </c>
      <c r="H34" s="7">
        <v>17.5</v>
      </c>
    </row>
    <row r="35" spans="1:8" x14ac:dyDescent="0.25">
      <c r="A35" s="1" t="s">
        <v>16</v>
      </c>
      <c r="B35" s="11">
        <v>1</v>
      </c>
      <c r="C35" s="7">
        <v>15</v>
      </c>
      <c r="D35" s="7"/>
      <c r="E35" s="11">
        <v>1</v>
      </c>
      <c r="F35" s="3"/>
      <c r="G35" s="10">
        <v>18</v>
      </c>
      <c r="H35" s="7">
        <v>15</v>
      </c>
    </row>
    <row r="36" spans="1:8" x14ac:dyDescent="0.25">
      <c r="A36" s="2"/>
      <c r="B36" s="2"/>
      <c r="C36" s="2"/>
      <c r="D36" s="2"/>
      <c r="E36" s="8"/>
      <c r="F36">
        <f>SUM(F4:F35)</f>
        <v>14</v>
      </c>
      <c r="G36">
        <f>SUM(G4:G35)</f>
        <v>360.5</v>
      </c>
    </row>
    <row r="37" spans="1:8" x14ac:dyDescent="0.25">
      <c r="B37" s="12">
        <f>SUM(B4:B35)</f>
        <v>33</v>
      </c>
      <c r="C37" s="12">
        <f t="shared" ref="C37:H37" si="0">SUM(C4:C35)</f>
        <v>900</v>
      </c>
      <c r="D37" s="12">
        <f t="shared" si="0"/>
        <v>100</v>
      </c>
      <c r="E37" s="12">
        <f t="shared" si="0"/>
        <v>59</v>
      </c>
      <c r="F37" s="12">
        <f t="shared" si="0"/>
        <v>14</v>
      </c>
      <c r="G37" s="12">
        <f t="shared" si="0"/>
        <v>360.5</v>
      </c>
      <c r="H37" s="12">
        <f t="shared" si="0"/>
        <v>350</v>
      </c>
    </row>
    <row r="38" spans="1:8" x14ac:dyDescent="0.25">
      <c r="B38">
        <f>SUM(B37*25)</f>
        <v>825</v>
      </c>
      <c r="E38">
        <f>SUM(E37*25)</f>
        <v>1475</v>
      </c>
    </row>
    <row r="39" spans="1:8" x14ac:dyDescent="0.25">
      <c r="C39">
        <f>SUM(C37+B38+D37)</f>
        <v>1825</v>
      </c>
      <c r="H39">
        <f>SUM(E38+H37)</f>
        <v>1825</v>
      </c>
    </row>
  </sheetData>
  <mergeCells count="3">
    <mergeCell ref="B1:E1"/>
    <mergeCell ref="F1:G1"/>
    <mergeCell ref="E2:H2"/>
  </mergeCells>
  <pageMargins left="0.63" right="0.43307086614173229" top="0.74803149606299213" bottom="0.74803149606299213" header="0.31496062992125984" footer="0.31496062992125984"/>
  <pageSetup paperSize="9" orientation="portrait" r:id="rId1"/>
  <headerFooter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workbookViewId="0">
      <pane ySplit="3" topLeftCell="A31" activePane="bottomLeft" state="frozen"/>
      <selection pane="bottomLeft" activeCell="E2" sqref="E2"/>
    </sheetView>
  </sheetViews>
  <sheetFormatPr defaultRowHeight="15" x14ac:dyDescent="0.25"/>
  <cols>
    <col min="1" max="1" width="24.28515625" customWidth="1"/>
    <col min="2" max="2" width="11.85546875" customWidth="1"/>
    <col min="3" max="3" width="11.42578125" customWidth="1"/>
    <col min="4" max="4" width="12.85546875" customWidth="1"/>
    <col min="5" max="5" width="12.5703125" customWidth="1"/>
    <col min="6" max="6" width="7" customWidth="1"/>
    <col min="7" max="8" width="9.140625" hidden="1" customWidth="1"/>
    <col min="9" max="9" width="6.140625" customWidth="1"/>
    <col min="10" max="10" width="5.42578125" customWidth="1"/>
    <col min="11" max="11" width="10.7109375" customWidth="1"/>
  </cols>
  <sheetData>
    <row r="1" spans="1:11" ht="23.25" x14ac:dyDescent="0.35">
      <c r="B1" s="29" t="s">
        <v>37</v>
      </c>
      <c r="C1" s="29"/>
      <c r="D1" s="29"/>
      <c r="E1" s="29"/>
      <c r="F1" s="29"/>
      <c r="G1" s="29"/>
      <c r="H1" s="29"/>
      <c r="I1" s="29"/>
      <c r="J1" s="29"/>
      <c r="K1" s="29"/>
    </row>
    <row r="2" spans="1:11" s="18" customFormat="1" ht="55.5" customHeight="1" x14ac:dyDescent="0.2">
      <c r="B2" s="19" t="s">
        <v>26</v>
      </c>
      <c r="C2" s="19" t="s">
        <v>26</v>
      </c>
      <c r="D2" s="19" t="s">
        <v>25</v>
      </c>
      <c r="E2" s="19" t="s">
        <v>45</v>
      </c>
      <c r="F2" s="32" t="s">
        <v>27</v>
      </c>
      <c r="G2" s="32"/>
      <c r="H2" s="32"/>
      <c r="I2" s="32"/>
      <c r="J2" s="32"/>
      <c r="K2" s="19" t="s">
        <v>44</v>
      </c>
    </row>
    <row r="3" spans="1:11" s="18" customFormat="1" ht="25.5" x14ac:dyDescent="0.2">
      <c r="B3" s="20" t="s">
        <v>38</v>
      </c>
      <c r="C3" s="20" t="s">
        <v>39</v>
      </c>
      <c r="D3" s="20" t="s">
        <v>38</v>
      </c>
      <c r="E3" s="20" t="s">
        <v>38</v>
      </c>
      <c r="F3" s="21" t="s">
        <v>41</v>
      </c>
      <c r="G3" s="20"/>
      <c r="H3" s="20"/>
      <c r="I3" s="21" t="s">
        <v>40</v>
      </c>
      <c r="J3" s="21" t="s">
        <v>42</v>
      </c>
      <c r="K3" s="20" t="s">
        <v>38</v>
      </c>
    </row>
    <row r="4" spans="1:11" x14ac:dyDescent="0.25">
      <c r="A4" s="1" t="s">
        <v>5</v>
      </c>
      <c r="B4" s="5">
        <v>2</v>
      </c>
      <c r="C4" s="5"/>
      <c r="D4" s="7">
        <v>62</v>
      </c>
      <c r="E4" s="17"/>
      <c r="F4" s="6">
        <v>4</v>
      </c>
      <c r="G4" s="4"/>
      <c r="H4" s="9"/>
      <c r="I4" s="9"/>
      <c r="J4" s="7">
        <v>18</v>
      </c>
      <c r="K4" s="5"/>
    </row>
    <row r="5" spans="1:11" x14ac:dyDescent="0.25">
      <c r="A5" s="1" t="s">
        <v>7</v>
      </c>
      <c r="B5" s="11">
        <v>2</v>
      </c>
      <c r="C5" s="11">
        <v>1</v>
      </c>
      <c r="D5" s="7">
        <v>40</v>
      </c>
      <c r="E5" s="7"/>
      <c r="F5" s="11">
        <v>3</v>
      </c>
      <c r="G5" s="3"/>
      <c r="H5" s="10"/>
      <c r="I5" s="13">
        <v>1</v>
      </c>
      <c r="J5" s="7">
        <v>18</v>
      </c>
      <c r="K5" s="11"/>
    </row>
    <row r="6" spans="1:11" x14ac:dyDescent="0.25">
      <c r="A6" s="1" t="s">
        <v>6</v>
      </c>
      <c r="B6" s="11">
        <v>2</v>
      </c>
      <c r="C6" s="11"/>
      <c r="D6" s="7">
        <v>22</v>
      </c>
      <c r="E6" s="7"/>
      <c r="F6" s="11">
        <v>3</v>
      </c>
      <c r="G6" s="3"/>
      <c r="H6" s="10"/>
      <c r="I6" s="10"/>
      <c r="J6" s="7"/>
      <c r="K6" s="11"/>
    </row>
    <row r="7" spans="1:11" x14ac:dyDescent="0.25">
      <c r="A7" s="1" t="s">
        <v>1</v>
      </c>
      <c r="B7" s="11">
        <v>5</v>
      </c>
      <c r="C7" s="11"/>
      <c r="D7" s="7">
        <v>34</v>
      </c>
      <c r="E7" s="7"/>
      <c r="F7" s="11">
        <v>6</v>
      </c>
      <c r="G7" s="3"/>
      <c r="H7" s="10"/>
      <c r="I7" s="10"/>
      <c r="J7" s="7">
        <v>12</v>
      </c>
      <c r="K7" s="11">
        <v>1</v>
      </c>
    </row>
    <row r="8" spans="1:11" x14ac:dyDescent="0.25">
      <c r="A8" s="1" t="s">
        <v>2</v>
      </c>
      <c r="B8" s="11">
        <v>6</v>
      </c>
      <c r="C8" s="11"/>
      <c r="D8" s="7">
        <v>44</v>
      </c>
      <c r="E8" s="15">
        <v>15</v>
      </c>
      <c r="F8" s="11">
        <v>8</v>
      </c>
      <c r="G8" s="3"/>
      <c r="H8" s="10"/>
      <c r="I8" s="10"/>
      <c r="J8" s="15">
        <v>15</v>
      </c>
      <c r="K8" s="11">
        <v>1</v>
      </c>
    </row>
    <row r="9" spans="1:11" x14ac:dyDescent="0.25">
      <c r="A9" s="1" t="s">
        <v>18</v>
      </c>
      <c r="B9" s="11">
        <v>11</v>
      </c>
      <c r="C9" s="11"/>
      <c r="D9" s="7">
        <v>150</v>
      </c>
      <c r="E9" s="15">
        <v>5</v>
      </c>
      <c r="F9" s="16">
        <f>17+1</f>
        <v>18</v>
      </c>
      <c r="G9" s="3"/>
      <c r="H9" s="10"/>
      <c r="I9" s="10"/>
      <c r="J9" s="15">
        <f>18+5-22</f>
        <v>1</v>
      </c>
      <c r="K9" s="11">
        <v>1</v>
      </c>
    </row>
    <row r="10" spans="1:11" x14ac:dyDescent="0.25">
      <c r="A10" s="1" t="s">
        <v>3</v>
      </c>
      <c r="B10" s="11">
        <v>6</v>
      </c>
      <c r="C10" s="11"/>
      <c r="D10" s="7">
        <v>73</v>
      </c>
      <c r="E10" s="15">
        <v>5</v>
      </c>
      <c r="F10" s="11">
        <v>9</v>
      </c>
      <c r="G10" s="3"/>
      <c r="H10" s="10"/>
      <c r="I10" s="10"/>
      <c r="J10" s="15">
        <f>7+E10</f>
        <v>12</v>
      </c>
      <c r="K10" s="11">
        <v>1</v>
      </c>
    </row>
    <row r="11" spans="1:11" x14ac:dyDescent="0.25">
      <c r="A11" s="1" t="s">
        <v>0</v>
      </c>
      <c r="B11" s="11">
        <v>2</v>
      </c>
      <c r="C11" s="11"/>
      <c r="D11" s="23">
        <f>39-11</f>
        <v>28</v>
      </c>
      <c r="E11" s="23"/>
      <c r="F11" s="24">
        <v>3</v>
      </c>
      <c r="G11" s="25"/>
      <c r="H11" s="26"/>
      <c r="I11" s="26"/>
      <c r="J11" s="23">
        <f>17-11</f>
        <v>6</v>
      </c>
      <c r="K11" s="11"/>
    </row>
    <row r="12" spans="1:11" x14ac:dyDescent="0.25">
      <c r="A12" s="1" t="s">
        <v>4</v>
      </c>
      <c r="B12" s="11">
        <v>6</v>
      </c>
      <c r="C12" s="11"/>
      <c r="D12" s="23">
        <v>66</v>
      </c>
      <c r="E12" s="15">
        <v>30</v>
      </c>
      <c r="F12" s="16">
        <f>9+1</f>
        <v>10</v>
      </c>
      <c r="G12" s="25"/>
      <c r="H12" s="26"/>
      <c r="I12" s="26"/>
      <c r="J12" s="15">
        <v>8</v>
      </c>
      <c r="K12" s="11">
        <v>1</v>
      </c>
    </row>
    <row r="13" spans="1:11" x14ac:dyDescent="0.25">
      <c r="A13" s="1" t="s">
        <v>19</v>
      </c>
      <c r="B13" s="11">
        <v>3</v>
      </c>
      <c r="C13" s="11"/>
      <c r="D13" s="23">
        <v>66</v>
      </c>
      <c r="E13" s="23"/>
      <c r="F13" s="24">
        <v>6</v>
      </c>
      <c r="G13" s="25"/>
      <c r="H13" s="26"/>
      <c r="I13" s="26"/>
      <c r="J13" s="23"/>
      <c r="K13" s="11">
        <v>1</v>
      </c>
    </row>
    <row r="14" spans="1:11" x14ac:dyDescent="0.25">
      <c r="A14" s="1" t="s">
        <v>20</v>
      </c>
      <c r="B14" s="11">
        <v>4</v>
      </c>
      <c r="C14" s="11"/>
      <c r="D14" s="23">
        <v>44</v>
      </c>
      <c r="E14" s="15">
        <v>12</v>
      </c>
      <c r="F14" s="24">
        <v>6</v>
      </c>
      <c r="G14" s="25"/>
      <c r="H14" s="26"/>
      <c r="I14" s="26"/>
      <c r="J14" s="15">
        <v>12</v>
      </c>
      <c r="K14" s="11"/>
    </row>
    <row r="15" spans="1:11" x14ac:dyDescent="0.25">
      <c r="A15" s="1" t="s">
        <v>21</v>
      </c>
      <c r="B15" s="11">
        <v>2</v>
      </c>
      <c r="C15" s="11"/>
      <c r="D15" s="23">
        <f>27+11</f>
        <v>38</v>
      </c>
      <c r="E15" s="23"/>
      <c r="F15" s="24">
        <v>3</v>
      </c>
      <c r="G15" s="25"/>
      <c r="H15" s="26"/>
      <c r="I15" s="26"/>
      <c r="J15" s="23">
        <f>5+11</f>
        <v>16</v>
      </c>
      <c r="K15" s="11"/>
    </row>
    <row r="16" spans="1:11" x14ac:dyDescent="0.25">
      <c r="A16" s="1" t="s">
        <v>8</v>
      </c>
      <c r="B16" s="11">
        <v>2</v>
      </c>
      <c r="C16" s="11"/>
      <c r="D16" s="23">
        <v>44</v>
      </c>
      <c r="E16" s="23"/>
      <c r="F16" s="24">
        <v>4</v>
      </c>
      <c r="G16" s="25"/>
      <c r="H16" s="26"/>
      <c r="I16" s="26"/>
      <c r="J16" s="23"/>
      <c r="K16" s="11">
        <v>1</v>
      </c>
    </row>
    <row r="17" spans="1:11" x14ac:dyDescent="0.25">
      <c r="A17" s="1" t="s">
        <v>10</v>
      </c>
      <c r="B17" s="11">
        <v>6</v>
      </c>
      <c r="C17" s="11"/>
      <c r="D17" s="23">
        <v>80</v>
      </c>
      <c r="E17" s="23"/>
      <c r="F17" s="24">
        <v>9</v>
      </c>
      <c r="G17" s="25"/>
      <c r="H17" s="26"/>
      <c r="I17" s="26"/>
      <c r="J17" s="23">
        <v>14</v>
      </c>
      <c r="K17" s="11"/>
    </row>
    <row r="18" spans="1:11" x14ac:dyDescent="0.25">
      <c r="A18" s="1" t="s">
        <v>22</v>
      </c>
      <c r="B18" s="11">
        <v>2</v>
      </c>
      <c r="C18" s="11"/>
      <c r="D18" s="23">
        <v>48</v>
      </c>
      <c r="E18" s="23"/>
      <c r="F18" s="24">
        <v>4</v>
      </c>
      <c r="G18" s="25"/>
      <c r="H18" s="26"/>
      <c r="I18" s="26"/>
      <c r="J18" s="23">
        <v>4</v>
      </c>
      <c r="K18" s="11"/>
    </row>
    <row r="19" spans="1:11" x14ac:dyDescent="0.25">
      <c r="A19" s="1" t="s">
        <v>11</v>
      </c>
      <c r="B19" s="11">
        <v>5</v>
      </c>
      <c r="C19" s="11"/>
      <c r="D19" s="23">
        <v>59</v>
      </c>
      <c r="E19" s="23"/>
      <c r="F19" s="24">
        <v>7</v>
      </c>
      <c r="G19" s="25"/>
      <c r="H19" s="26"/>
      <c r="I19" s="26"/>
      <c r="J19" s="23">
        <v>15</v>
      </c>
      <c r="K19" s="11"/>
    </row>
    <row r="20" spans="1:11" x14ac:dyDescent="0.25">
      <c r="A20" s="1" t="s">
        <v>28</v>
      </c>
      <c r="B20" s="11"/>
      <c r="C20" s="11"/>
      <c r="D20" s="23">
        <v>22</v>
      </c>
      <c r="E20" s="23"/>
      <c r="F20" s="24">
        <v>1</v>
      </c>
      <c r="G20" s="25"/>
      <c r="H20" s="26"/>
      <c r="I20" s="26"/>
      <c r="J20" s="23"/>
      <c r="K20" s="11"/>
    </row>
    <row r="21" spans="1:11" x14ac:dyDescent="0.25">
      <c r="A21" s="1" t="s">
        <v>29</v>
      </c>
      <c r="B21" s="11">
        <v>6</v>
      </c>
      <c r="C21" s="11"/>
      <c r="D21" s="23">
        <v>78</v>
      </c>
      <c r="E21" s="23"/>
      <c r="F21" s="24">
        <v>9</v>
      </c>
      <c r="G21" s="25"/>
      <c r="H21" s="26"/>
      <c r="I21" s="26"/>
      <c r="J21" s="23">
        <v>12</v>
      </c>
      <c r="K21" s="11">
        <v>1</v>
      </c>
    </row>
    <row r="22" spans="1:11" x14ac:dyDescent="0.25">
      <c r="A22" s="1" t="s">
        <v>30</v>
      </c>
      <c r="B22" s="11">
        <v>7</v>
      </c>
      <c r="C22" s="11"/>
      <c r="D22" s="23">
        <v>110</v>
      </c>
      <c r="E22" s="23"/>
      <c r="F22" s="24">
        <v>12</v>
      </c>
      <c r="G22" s="25"/>
      <c r="H22" s="26"/>
      <c r="I22" s="26"/>
      <c r="J22" s="23"/>
      <c r="K22" s="11"/>
    </row>
    <row r="23" spans="1:11" x14ac:dyDescent="0.25">
      <c r="A23" s="1" t="s">
        <v>31</v>
      </c>
      <c r="B23" s="11">
        <v>8</v>
      </c>
      <c r="C23" s="11"/>
      <c r="D23" s="23">
        <v>173</v>
      </c>
      <c r="E23" s="15">
        <v>3</v>
      </c>
      <c r="F23" s="16">
        <f>15+1</f>
        <v>16</v>
      </c>
      <c r="G23" s="25"/>
      <c r="H23" s="26"/>
      <c r="I23" s="26"/>
      <c r="J23" s="15">
        <f>19+3-22</f>
        <v>0</v>
      </c>
      <c r="K23" s="11">
        <v>1</v>
      </c>
    </row>
    <row r="24" spans="1:11" x14ac:dyDescent="0.25">
      <c r="A24" s="1" t="s">
        <v>32</v>
      </c>
      <c r="B24" s="11">
        <v>6</v>
      </c>
      <c r="C24" s="11"/>
      <c r="D24" s="23">
        <v>84</v>
      </c>
      <c r="E24" s="15">
        <v>11</v>
      </c>
      <c r="F24" s="16">
        <f>9+1</f>
        <v>10</v>
      </c>
      <c r="G24" s="25"/>
      <c r="H24" s="26"/>
      <c r="I24" s="26"/>
      <c r="J24" s="15">
        <f>18+11-22</f>
        <v>7</v>
      </c>
      <c r="K24" s="11"/>
    </row>
    <row r="25" spans="1:11" x14ac:dyDescent="0.25">
      <c r="A25" s="1" t="s">
        <v>33</v>
      </c>
      <c r="B25" s="11">
        <v>7</v>
      </c>
      <c r="C25" s="11"/>
      <c r="D25" s="23">
        <v>115</v>
      </c>
      <c r="E25" s="23"/>
      <c r="F25" s="24">
        <v>12</v>
      </c>
      <c r="G25" s="25"/>
      <c r="H25" s="26"/>
      <c r="I25" s="26"/>
      <c r="J25" s="23">
        <v>5</v>
      </c>
      <c r="K25" s="11"/>
    </row>
    <row r="26" spans="1:11" x14ac:dyDescent="0.25">
      <c r="A26" s="1" t="s">
        <v>34</v>
      </c>
      <c r="B26" s="11">
        <v>4</v>
      </c>
      <c r="C26" s="11"/>
      <c r="D26" s="23">
        <v>54</v>
      </c>
      <c r="E26" s="15">
        <v>12</v>
      </c>
      <c r="F26" s="16">
        <f>6+1</f>
        <v>7</v>
      </c>
      <c r="G26" s="25"/>
      <c r="H26" s="26"/>
      <c r="I26" s="26"/>
      <c r="J26" s="15">
        <f>10+12-22</f>
        <v>0</v>
      </c>
      <c r="K26" s="11">
        <v>1</v>
      </c>
    </row>
    <row r="27" spans="1:11" x14ac:dyDescent="0.25">
      <c r="A27" s="1" t="s">
        <v>35</v>
      </c>
      <c r="B27" s="11">
        <v>7</v>
      </c>
      <c r="C27" s="11"/>
      <c r="D27" s="23">
        <v>56</v>
      </c>
      <c r="E27" s="23"/>
      <c r="F27" s="24">
        <v>9</v>
      </c>
      <c r="G27" s="25"/>
      <c r="H27" s="26"/>
      <c r="I27" s="26"/>
      <c r="J27" s="23">
        <v>12</v>
      </c>
      <c r="K27" s="11">
        <v>1</v>
      </c>
    </row>
    <row r="28" spans="1:11" x14ac:dyDescent="0.25">
      <c r="A28" s="1" t="s">
        <v>12</v>
      </c>
      <c r="B28" s="11">
        <v>3</v>
      </c>
      <c r="C28" s="11"/>
      <c r="D28" s="23">
        <v>62</v>
      </c>
      <c r="E28" s="15">
        <v>6</v>
      </c>
      <c r="F28" s="16">
        <f>5+1</f>
        <v>6</v>
      </c>
      <c r="G28" s="25"/>
      <c r="H28" s="26"/>
      <c r="I28" s="26"/>
      <c r="J28" s="15">
        <f>18+6-22</f>
        <v>2</v>
      </c>
      <c r="K28" s="11"/>
    </row>
    <row r="29" spans="1:11" x14ac:dyDescent="0.25">
      <c r="A29" s="1" t="s">
        <v>23</v>
      </c>
      <c r="B29" s="11">
        <v>2</v>
      </c>
      <c r="C29" s="11"/>
      <c r="D29" s="23">
        <v>36</v>
      </c>
      <c r="E29" s="23"/>
      <c r="F29" s="24">
        <v>3</v>
      </c>
      <c r="G29" s="25"/>
      <c r="H29" s="26"/>
      <c r="I29" s="26"/>
      <c r="J29" s="23">
        <v>14</v>
      </c>
      <c r="K29" s="11"/>
    </row>
    <row r="30" spans="1:11" x14ac:dyDescent="0.25">
      <c r="A30" s="1" t="s">
        <v>36</v>
      </c>
      <c r="B30" s="11">
        <v>4</v>
      </c>
      <c r="C30" s="11"/>
      <c r="D30" s="23">
        <f>31-31</f>
        <v>0</v>
      </c>
      <c r="E30" s="23"/>
      <c r="F30" s="24">
        <f>5-1</f>
        <v>4</v>
      </c>
      <c r="G30" s="25"/>
      <c r="H30" s="26"/>
      <c r="I30" s="26"/>
      <c r="J30" s="23">
        <f>9-9</f>
        <v>0</v>
      </c>
      <c r="K30" s="11"/>
    </row>
    <row r="31" spans="1:11" x14ac:dyDescent="0.25">
      <c r="A31" s="1" t="s">
        <v>13</v>
      </c>
      <c r="B31" s="11">
        <v>1</v>
      </c>
      <c r="C31" s="11"/>
      <c r="D31" s="23">
        <v>6</v>
      </c>
      <c r="E31" s="15">
        <v>6</v>
      </c>
      <c r="F31" s="24">
        <v>1</v>
      </c>
      <c r="G31" s="25"/>
      <c r="H31" s="26"/>
      <c r="I31" s="26"/>
      <c r="J31" s="15">
        <f>6+E31</f>
        <v>12</v>
      </c>
      <c r="K31" s="11">
        <v>1</v>
      </c>
    </row>
    <row r="32" spans="1:11" x14ac:dyDescent="0.25">
      <c r="A32" s="1" t="s">
        <v>14</v>
      </c>
      <c r="B32" s="11">
        <v>7</v>
      </c>
      <c r="C32" s="11"/>
      <c r="D32" s="23">
        <f>66+15</f>
        <v>81</v>
      </c>
      <c r="E32" s="23"/>
      <c r="F32" s="24">
        <v>10</v>
      </c>
      <c r="G32" s="25"/>
      <c r="H32" s="26"/>
      <c r="I32" s="26"/>
      <c r="J32" s="23">
        <v>15</v>
      </c>
      <c r="K32" s="11">
        <v>1</v>
      </c>
    </row>
    <row r="33" spans="1:11" x14ac:dyDescent="0.25">
      <c r="A33" s="1" t="s">
        <v>17</v>
      </c>
      <c r="B33" s="11">
        <v>12</v>
      </c>
      <c r="C33" s="11"/>
      <c r="D33" s="23">
        <v>220</v>
      </c>
      <c r="E33" s="23"/>
      <c r="F33" s="24">
        <v>22</v>
      </c>
      <c r="G33" s="25"/>
      <c r="H33" s="26"/>
      <c r="I33" s="26"/>
      <c r="J33" s="23"/>
      <c r="K33" s="11"/>
    </row>
    <row r="34" spans="1:11" x14ac:dyDescent="0.25">
      <c r="A34" s="1" t="s">
        <v>15</v>
      </c>
      <c r="B34" s="11">
        <v>5</v>
      </c>
      <c r="C34" s="11"/>
      <c r="D34" s="23">
        <f>123+16</f>
        <v>139</v>
      </c>
      <c r="E34" s="15">
        <v>5</v>
      </c>
      <c r="F34" s="24">
        <f>10+1</f>
        <v>11</v>
      </c>
      <c r="G34" s="25"/>
      <c r="H34" s="26"/>
      <c r="I34" s="26"/>
      <c r="J34" s="15">
        <f>13-6+E34</f>
        <v>12</v>
      </c>
      <c r="K34" s="11">
        <v>1</v>
      </c>
    </row>
    <row r="35" spans="1:11" x14ac:dyDescent="0.25">
      <c r="A35" s="1" t="s">
        <v>16</v>
      </c>
      <c r="B35" s="11">
        <v>7</v>
      </c>
      <c r="C35" s="11"/>
      <c r="D35" s="23">
        <v>44</v>
      </c>
      <c r="E35" s="23"/>
      <c r="F35" s="24">
        <v>9</v>
      </c>
      <c r="G35" s="25"/>
      <c r="H35" s="26"/>
      <c r="I35" s="26"/>
      <c r="J35" s="23"/>
      <c r="K35" s="11"/>
    </row>
    <row r="36" spans="1:11" x14ac:dyDescent="0.25">
      <c r="A36" s="2"/>
      <c r="B36" s="2"/>
      <c r="C36" s="2"/>
      <c r="D36" s="2"/>
      <c r="E36" s="2"/>
      <c r="F36" s="8"/>
      <c r="G36">
        <f>SUM(G4:G35)</f>
        <v>0</v>
      </c>
      <c r="H36">
        <f>SUM(H4:H35)</f>
        <v>0</v>
      </c>
      <c r="K36" s="2"/>
    </row>
    <row r="37" spans="1:11" x14ac:dyDescent="0.25">
      <c r="B37" s="12">
        <f>SUM(B4:B35)</f>
        <v>152</v>
      </c>
      <c r="C37" s="12">
        <f>SUM(C4:C35)</f>
        <v>1</v>
      </c>
      <c r="D37" s="12">
        <f t="shared" ref="D37:J37" si="0">SUM(D4:D35)</f>
        <v>2178</v>
      </c>
      <c r="E37" s="27">
        <f>SUM(E4:E35)</f>
        <v>110</v>
      </c>
      <c r="F37" s="12">
        <f t="shared" si="0"/>
        <v>245</v>
      </c>
      <c r="G37" s="12">
        <f t="shared" si="0"/>
        <v>0</v>
      </c>
      <c r="H37" s="12">
        <f t="shared" si="0"/>
        <v>0</v>
      </c>
      <c r="I37" s="12">
        <f t="shared" si="0"/>
        <v>1</v>
      </c>
      <c r="J37" s="12">
        <f t="shared" si="0"/>
        <v>242</v>
      </c>
      <c r="K37" s="12">
        <f>SUM(K4:K35)</f>
        <v>14</v>
      </c>
    </row>
    <row r="39" spans="1:11" x14ac:dyDescent="0.25">
      <c r="B39">
        <f>SUM(B37*22)</f>
        <v>3344</v>
      </c>
      <c r="C39">
        <f>SUM(C37*22)</f>
        <v>22</v>
      </c>
      <c r="F39">
        <f>SUM(F37*22)</f>
        <v>5390</v>
      </c>
      <c r="G39">
        <f t="shared" ref="G39:K39" si="1">SUM(G37*22)</f>
        <v>0</v>
      </c>
      <c r="H39">
        <f t="shared" si="1"/>
        <v>0</v>
      </c>
      <c r="I39">
        <f t="shared" si="1"/>
        <v>22</v>
      </c>
      <c r="J39">
        <v>242</v>
      </c>
      <c r="K39">
        <f t="shared" si="1"/>
        <v>308</v>
      </c>
    </row>
    <row r="41" spans="1:11" x14ac:dyDescent="0.25">
      <c r="C41" s="28">
        <f>SUM(B39+C39+D37+E37)</f>
        <v>5654</v>
      </c>
      <c r="I41">
        <f>SUM(F39+I39+J37)</f>
        <v>5654</v>
      </c>
    </row>
    <row r="43" spans="1:11" x14ac:dyDescent="0.25">
      <c r="K43" s="14">
        <f>SUM(F39:K39)/22</f>
        <v>271</v>
      </c>
    </row>
  </sheetData>
  <mergeCells count="2">
    <mergeCell ref="F2:J2"/>
    <mergeCell ref="B1:K1"/>
  </mergeCells>
  <pageMargins left="0.27559055118110237" right="0.15748031496062992" top="1.0236220472440944" bottom="0.74803149606299213" header="0.31496062992125984" footer="0.31496062992125984"/>
  <pageSetup paperSize="9" scale="97" orientation="portrait" r:id="rId1"/>
  <headerFooter>
    <oddHeader>&amp;L&amp;F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INFANZIA PSIC</vt:lpstr>
      <vt:lpstr>PRIMARIA PSIC VISTA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2017-10-31T07:10:23Z</cp:lastPrinted>
  <dcterms:created xsi:type="dcterms:W3CDTF">2016-08-12T09:06:42Z</dcterms:created>
  <dcterms:modified xsi:type="dcterms:W3CDTF">2017-10-31T07:14:50Z</dcterms:modified>
</cp:coreProperties>
</file>